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\Скалова ЕА\2026-2028\К открытости по бюджету\на сайт\"/>
    </mc:Choice>
  </mc:AlternateContent>
  <bookViews>
    <workbookView xWindow="0" yWindow="0" windowWidth="28800" windowHeight="12315"/>
  </bookViews>
  <sheets>
    <sheet name="Лист1" sheetId="6" r:id="rId1"/>
  </sheets>
  <calcPr calcId="152511"/>
</workbook>
</file>

<file path=xl/calcChain.xml><?xml version="1.0" encoding="utf-8"?>
<calcChain xmlns="http://schemas.openxmlformats.org/spreadsheetml/2006/main">
  <c r="J18" i="6" l="1"/>
  <c r="I18" i="6"/>
  <c r="H18" i="6"/>
  <c r="E18" i="6"/>
  <c r="G18" i="6" s="1"/>
  <c r="D18" i="6"/>
  <c r="M18" i="6" s="1"/>
  <c r="C18" i="6"/>
  <c r="L18" i="6" s="1"/>
  <c r="M17" i="6"/>
  <c r="L17" i="6"/>
  <c r="J17" i="6"/>
  <c r="I17" i="6"/>
  <c r="G17" i="6"/>
  <c r="F17" i="6"/>
  <c r="M16" i="6"/>
  <c r="L16" i="6"/>
  <c r="J16" i="6"/>
  <c r="I16" i="6"/>
  <c r="G16" i="6"/>
  <c r="F16" i="6"/>
  <c r="M15" i="6"/>
  <c r="L15" i="6"/>
  <c r="J15" i="6"/>
  <c r="I15" i="6"/>
  <c r="G15" i="6"/>
  <c r="F15" i="6"/>
  <c r="M14" i="6"/>
  <c r="L14" i="6"/>
  <c r="J14" i="6"/>
  <c r="I14" i="6"/>
  <c r="G14" i="6"/>
  <c r="F14" i="6"/>
  <c r="M13" i="6"/>
  <c r="L13" i="6"/>
  <c r="J13" i="6"/>
  <c r="I13" i="6"/>
  <c r="G13" i="6"/>
  <c r="F13" i="6"/>
  <c r="M12" i="6"/>
  <c r="L12" i="6"/>
  <c r="J12" i="6"/>
  <c r="I12" i="6"/>
  <c r="G12" i="6"/>
  <c r="F12" i="6"/>
  <c r="M11" i="6"/>
  <c r="L11" i="6"/>
  <c r="J11" i="6"/>
  <c r="I11" i="6"/>
  <c r="G11" i="6"/>
  <c r="F11" i="6"/>
  <c r="M10" i="6"/>
  <c r="L10" i="6"/>
  <c r="J10" i="6"/>
  <c r="I10" i="6"/>
  <c r="G10" i="6"/>
  <c r="F10" i="6"/>
  <c r="M9" i="6"/>
  <c r="L9" i="6"/>
  <c r="J9" i="6"/>
  <c r="I9" i="6"/>
  <c r="G9" i="6"/>
  <c r="F9" i="6"/>
  <c r="M8" i="6"/>
  <c r="L8" i="6"/>
  <c r="J8" i="6"/>
  <c r="I8" i="6"/>
  <c r="G8" i="6"/>
  <c r="F8" i="6"/>
  <c r="M7" i="6"/>
  <c r="L7" i="6"/>
  <c r="J7" i="6"/>
  <c r="I7" i="6"/>
  <c r="G7" i="6"/>
  <c r="F7" i="6"/>
  <c r="F18" i="6" l="1"/>
  <c r="M20" i="6"/>
  <c r="M21" i="6"/>
  <c r="M22" i="6"/>
  <c r="M23" i="6"/>
  <c r="M24" i="6"/>
  <c r="M25" i="6"/>
  <c r="M19" i="6"/>
  <c r="J20" i="6"/>
  <c r="J21" i="6"/>
  <c r="J22" i="6"/>
  <c r="J23" i="6"/>
  <c r="J24" i="6"/>
  <c r="J25" i="6"/>
  <c r="J19" i="6"/>
  <c r="G20" i="6"/>
  <c r="G21" i="6"/>
  <c r="G22" i="6"/>
  <c r="G23" i="6"/>
  <c r="G25" i="6"/>
  <c r="G19" i="6"/>
  <c r="D23" i="6"/>
  <c r="D22" i="6"/>
  <c r="D21" i="6"/>
  <c r="D20" i="6"/>
  <c r="L20" i="6" l="1"/>
  <c r="L21" i="6"/>
  <c r="L22" i="6"/>
  <c r="L23" i="6"/>
  <c r="L24" i="6"/>
  <c r="L25" i="6"/>
  <c r="L19" i="6"/>
  <c r="I20" i="6"/>
  <c r="I21" i="6"/>
  <c r="I22" i="6"/>
  <c r="I23" i="6"/>
  <c r="I24" i="6"/>
  <c r="I25" i="6"/>
  <c r="I19" i="6"/>
  <c r="F20" i="6"/>
  <c r="F21" i="6"/>
  <c r="F22" i="6"/>
  <c r="F23" i="6"/>
  <c r="F25" i="6"/>
  <c r="F19" i="6"/>
  <c r="K24" i="6"/>
  <c r="H24" i="6"/>
  <c r="E24" i="6"/>
  <c r="G24" i="6" s="1"/>
  <c r="C24" i="6"/>
  <c r="F24" i="6" l="1"/>
  <c r="D24" i="6"/>
</calcChain>
</file>

<file path=xl/sharedStrings.xml><?xml version="1.0" encoding="utf-8"?>
<sst xmlns="http://schemas.openxmlformats.org/spreadsheetml/2006/main" count="58" uniqueCount="57">
  <si>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</si>
  <si>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</si>
  <si>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</si>
  <si>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</si>
  <si>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</si>
  <si>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имущество организаций</t>
  </si>
  <si>
    <t>Иные налоговые и неналоговые доходы</t>
  </si>
  <si>
    <t>Наименование</t>
  </si>
  <si>
    <t>Код доходов</t>
  </si>
  <si>
    <t>Х</t>
  </si>
  <si>
    <t>000 1 00 00000 00 0000 000</t>
  </si>
  <si>
    <t>000 1 01 01000 00 0000 000</t>
  </si>
  <si>
    <t>000 1 01 02000 00 0000 000</t>
  </si>
  <si>
    <t>000 1 03 02000 00 0000 000</t>
  </si>
  <si>
    <t>000 1 05 01000 00 0000 000</t>
  </si>
  <si>
    <t>000 1 06 02000 00 0000 000</t>
  </si>
  <si>
    <t xml:space="preserve">000 1 06 04000 00 0000 000
</t>
  </si>
  <si>
    <t>Транспортный налог</t>
  </si>
  <si>
    <t xml:space="preserve">000 1 06 05000 00 0000 000
</t>
  </si>
  <si>
    <t>Налог на игорный бизнес</t>
  </si>
  <si>
    <t>000 1 07 01000 00 0000 000</t>
  </si>
  <si>
    <t>Налог на добычу полезных ископаемых</t>
  </si>
  <si>
    <t xml:space="preserve">000 1 07 04000 00 0000 000
</t>
  </si>
  <si>
    <t>Сборы за пользование объектами животного мира и за пользование объектами водных биологических ресурсов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</si>
  <si>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</si>
  <si>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</si>
  <si>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</si>
  <si>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</si>
  <si>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</si>
  <si>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Иные безвозмездные поступления</t>
  </si>
  <si>
    <t>000 2 00 00000 00 0000 000</t>
  </si>
  <si>
    <t>ИТОГО:</t>
  </si>
  <si>
    <t>6=5/3</t>
  </si>
  <si>
    <t>7=5/4</t>
  </si>
  <si>
    <t>9=8/3</t>
  </si>
  <si>
    <t>10=8/4</t>
  </si>
  <si>
    <t>12=11/3</t>
  </si>
  <si>
    <t>13=11/4</t>
  </si>
  <si>
    <t>(тыс.руб.)</t>
  </si>
  <si>
    <t>000 2 02 10000 00 0000 150</t>
  </si>
  <si>
    <t>000 2 02 20000 00 0000 150</t>
  </si>
  <si>
    <t>000 2 02 30000 00 0000 150</t>
  </si>
  <si>
    <t>000 2 02 40000 00 0000 150</t>
  </si>
  <si>
    <t>Налог на профессиональный доход</t>
  </si>
  <si>
    <t>000 1 05 06000 01 0000 110</t>
  </si>
  <si>
    <t>Проект 
на 2026 год</t>
  </si>
  <si>
    <t>Проект 
на 2027 год</t>
  </si>
  <si>
    <t>Сведения о доходах бюджета по видам доходов на 2026 год и на плановый период 2027 и 2028 годов в сравнении с исполнением за 2024 год и ожидаемым исполнением за 2025 год</t>
  </si>
  <si>
    <t>Исполнено 
за 2024 год</t>
  </si>
  <si>
    <t>Ожидаемое исполнение за 2025 год</t>
  </si>
  <si>
    <t xml:space="preserve">2026 год к исполнению 
за 2024 год </t>
  </si>
  <si>
    <t xml:space="preserve">2026 год к ожидаемому исполнению 
за 2025 год </t>
  </si>
  <si>
    <t xml:space="preserve">2027 год к исполнению 
за 2024 год </t>
  </si>
  <si>
    <t xml:space="preserve">2027 год к ожидаемому исполнению 
за 2025 год </t>
  </si>
  <si>
    <t>Проект 
на 2028 год</t>
  </si>
  <si>
    <t xml:space="preserve">2028 год к исполнению 
за 2024 год </t>
  </si>
  <si>
    <t xml:space="preserve">2028 год к ожидаемому исполнению 
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</si>
</sst>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%"/>
    <numFmt numFmtId="166" formatCode="#,##0.0"/>
  </numFmts>
  <fonts count="3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 Cyr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2">
    <xf numFmtId="0" fontId="0" fillId="0" borderId="0"/>
    <xf numFmtId="0" fontId="26" fillId="0" borderId="0"/>
    <xf numFmtId="0" fontId="26" fillId="0" borderId="0"/>
    <xf numFmtId="0" fontId="19" fillId="0" borderId="0"/>
    <xf numFmtId="0" fontId="27" fillId="0" borderId="0"/>
    <xf numFmtId="166" fontId="28" fillId="15" borderId="12">
      <alignment horizontal="right" vertical="top" shrinkToFit="1"/>
    </xf>
    <xf numFmtId="0" fontId="29" fillId="0" borderId="0"/>
    <xf numFmtId="0" fontId="29" fillId="0" borderId="0"/>
    <xf numFmtId="0" fontId="26" fillId="0" borderId="0"/>
    <xf numFmtId="0" fontId="29" fillId="16" borderId="0"/>
    <xf numFmtId="0" fontId="29" fillId="0" borderId="0">
      <alignment horizontal="left" vertical="top" wrapText="1"/>
    </xf>
    <xf numFmtId="0" fontId="29" fillId="0" borderId="0"/>
    <xf numFmtId="0" fontId="30" fillId="0" borderId="0">
      <alignment horizontal="center" wrapText="1"/>
    </xf>
    <xf numFmtId="0" fontId="30" fillId="0" borderId="0">
      <alignment horizontal="center"/>
    </xf>
    <xf numFmtId="0" fontId="29" fillId="0" borderId="0">
      <alignment wrapText="1"/>
    </xf>
    <xf numFmtId="0" fontId="29" fillId="0" borderId="0">
      <alignment horizontal="right"/>
    </xf>
    <xf numFmtId="0" fontId="29" fillId="16" borderId="13"/>
    <xf numFmtId="0" fontId="29" fillId="0" borderId="12">
      <alignment horizontal="center" vertical="center" wrapText="1"/>
    </xf>
    <xf numFmtId="0" fontId="29" fillId="0" borderId="14"/>
    <xf numFmtId="0" fontId="29" fillId="0" borderId="12">
      <alignment horizontal="center" vertical="center" shrinkToFit="1"/>
    </xf>
    <xf numFmtId="0" fontId="29" fillId="16" borderId="15"/>
    <xf numFmtId="0" fontId="31" fillId="0" borderId="12">
      <alignment horizontal="left"/>
    </xf>
    <xf numFmtId="4" fontId="31" fillId="15" borderId="12">
      <alignment horizontal="right" vertical="top" shrinkToFit="1"/>
    </xf>
    <xf numFmtId="0" fontId="29" fillId="16" borderId="16"/>
    <xf numFmtId="0" fontId="29" fillId="0" borderId="15"/>
    <xf numFmtId="0" fontId="29" fillId="0" borderId="0">
      <alignment horizontal="left" wrapText="1"/>
    </xf>
    <xf numFmtId="49" fontId="29" fillId="0" borderId="12">
      <alignment horizontal="left" vertical="top" wrapText="1"/>
    </xf>
    <xf numFmtId="4" fontId="29" fillId="17" borderId="12">
      <alignment horizontal="right" vertical="top" shrinkToFit="1"/>
    </xf>
    <xf numFmtId="0" fontId="29" fillId="16" borderId="16">
      <alignment horizontal="center"/>
    </xf>
    <xf numFmtId="4" fontId="32" fillId="17" borderId="12">
      <alignment horizontal="right" vertical="top" shrinkToFit="1"/>
    </xf>
    <xf numFmtId="0" fontId="29" fillId="16" borderId="0">
      <alignment horizontal="center"/>
    </xf>
    <xf numFmtId="4" fontId="29" fillId="0" borderId="12">
      <alignment horizontal="right" vertical="top" shrinkToFit="1"/>
    </xf>
    <xf numFmtId="49" fontId="31" fillId="0" borderId="12">
      <alignment horizontal="left" vertical="top" wrapText="1"/>
    </xf>
    <xf numFmtId="0" fontId="29" fillId="16" borderId="0">
      <alignment horizontal="left"/>
    </xf>
    <xf numFmtId="4" fontId="29" fillId="0" borderId="14">
      <alignment horizontal="right" shrinkToFit="1"/>
    </xf>
    <xf numFmtId="4" fontId="29" fillId="0" borderId="0">
      <alignment horizontal="right" shrinkToFit="1"/>
    </xf>
    <xf numFmtId="0" fontId="29" fillId="16" borderId="15">
      <alignment horizontal="center"/>
    </xf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3" fillId="4" borderId="1" applyNumberFormat="0" applyAlignment="0" applyProtection="0"/>
    <xf numFmtId="0" fontId="4" fillId="8" borderId="2" applyNumberFormat="0" applyAlignment="0" applyProtection="0"/>
    <xf numFmtId="0" fontId="5" fillId="8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3" borderId="7" applyNumberFormat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24" fillId="0" borderId="0"/>
    <xf numFmtId="0" fontId="33" fillId="0" borderId="0">
      <alignment vertical="top" wrapText="1"/>
    </xf>
    <xf numFmtId="0" fontId="33" fillId="0" borderId="0">
      <alignment vertical="top" wrapText="1"/>
    </xf>
    <xf numFmtId="0" fontId="25" fillId="0" borderId="0"/>
    <xf numFmtId="0" fontId="3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21" fillId="14" borderId="8" applyNumberFormat="0" applyFont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7" fillId="3" borderId="0" applyNumberFormat="0" applyBorder="0" applyAlignment="0" applyProtection="0"/>
  </cellStyleXfs>
  <cellXfs count="39">
    <xf numFmtId="0" fontId="0" fillId="0" borderId="0" xfId="0"/>
    <xf numFmtId="0" fontId="20" fillId="18" borderId="10" xfId="0" applyFont="1" applyFill="1" applyBorder="1" applyAlignment="1">
      <alignment horizontal="center" wrapText="1"/>
    </xf>
    <xf numFmtId="0" fontId="20" fillId="18" borderId="10" xfId="0" applyNumberFormat="1" applyFont="1" applyFill="1" applyBorder="1" applyAlignment="1">
      <alignment horizontal="center" wrapText="1"/>
    </xf>
    <xf numFmtId="0" fontId="23" fillId="18" borderId="10" xfId="0" applyNumberFormat="1" applyFont="1" applyFill="1" applyBorder="1" applyAlignment="1">
      <alignment horizontal="center" vertical="center" wrapText="1"/>
    </xf>
    <xf numFmtId="0" fontId="23" fillId="18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2" fillId="18" borderId="10" xfId="0" applyFont="1" applyFill="1" applyBorder="1" applyAlignment="1">
      <alignment horizontal="justify" vertical="center" wrapText="1"/>
    </xf>
    <xf numFmtId="0" fontId="18" fillId="18" borderId="10" xfId="0" applyFont="1" applyFill="1" applyBorder="1" applyAlignment="1">
      <alignment horizontal="justify" vertical="center" wrapText="1"/>
    </xf>
    <xf numFmtId="0" fontId="35" fillId="18" borderId="11" xfId="0" applyNumberFormat="1" applyFont="1" applyFill="1" applyBorder="1" applyAlignment="1">
      <alignment horizontal="center" vertical="top" wrapText="1"/>
    </xf>
    <xf numFmtId="0" fontId="36" fillId="18" borderId="11" xfId="0" applyNumberFormat="1" applyFont="1" applyFill="1" applyBorder="1" applyAlignment="1">
      <alignment horizontal="right" vertical="top" wrapText="1"/>
    </xf>
    <xf numFmtId="0" fontId="22" fillId="18" borderId="10" xfId="0" applyFont="1" applyFill="1" applyBorder="1" applyAlignment="1">
      <alignment horizontal="center" vertical="top"/>
    </xf>
    <xf numFmtId="0" fontId="18" fillId="18" borderId="10" xfId="0" applyFont="1" applyFill="1" applyBorder="1" applyAlignment="1">
      <alignment horizontal="center" vertical="top"/>
    </xf>
    <xf numFmtId="0" fontId="35" fillId="18" borderId="0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7" fillId="0" borderId="10" xfId="59" applyNumberFormat="1" applyFont="1" applyFill="1" applyBorder="1" applyAlignment="1" applyProtection="1">
      <alignment horizontal="right" vertical="center" wrapText="1"/>
      <protection locked="0"/>
    </xf>
    <xf numFmtId="0" fontId="20" fillId="18" borderId="10" xfId="0" applyFont="1" applyFill="1" applyBorder="1" applyAlignment="1">
      <alignment horizontal="center" vertical="top" wrapText="1"/>
    </xf>
    <xf numFmtId="166" fontId="18" fillId="0" borderId="10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justify" vertical="top" wrapText="1"/>
    </xf>
    <xf numFmtId="0" fontId="18" fillId="18" borderId="10" xfId="0" applyFont="1" applyFill="1" applyBorder="1" applyAlignment="1">
      <alignment horizontal="left" vertical="center" wrapText="1"/>
    </xf>
    <xf numFmtId="166" fontId="22" fillId="0" borderId="10" xfId="0" applyNumberFormat="1" applyFont="1" applyFill="1" applyBorder="1" applyAlignment="1">
      <alignment horizontal="right" vertical="center" wrapText="1"/>
    </xf>
    <xf numFmtId="166" fontId="18" fillId="0" borderId="10" xfId="0" applyNumberFormat="1" applyFont="1" applyFill="1" applyBorder="1" applyAlignment="1">
      <alignment horizontal="right" vertical="center" wrapText="1"/>
    </xf>
    <xf numFmtId="166" fontId="22" fillId="0" borderId="10" xfId="0" applyNumberFormat="1" applyFont="1" applyFill="1" applyBorder="1" applyAlignment="1">
      <alignment horizontal="right" vertical="center"/>
    </xf>
    <xf numFmtId="165" fontId="22" fillId="0" borderId="10" xfId="0" applyNumberFormat="1" applyFont="1" applyFill="1" applyBorder="1" applyAlignment="1">
      <alignment horizontal="right" vertical="center"/>
    </xf>
    <xf numFmtId="165" fontId="18" fillId="0" borderId="10" xfId="0" applyNumberFormat="1" applyFont="1" applyFill="1" applyBorder="1" applyAlignment="1">
      <alignment horizontal="right" vertical="center"/>
    </xf>
    <xf numFmtId="0" fontId="35" fillId="18" borderId="0" xfId="0" applyNumberFormat="1" applyFont="1" applyFill="1" applyBorder="1" applyAlignment="1">
      <alignment horizontal="center" vertical="top" wrapText="1"/>
    </xf>
    <xf numFmtId="0" fontId="23" fillId="18" borderId="10" xfId="0" applyFont="1" applyFill="1" applyBorder="1" applyAlignment="1">
      <alignment horizontal="right" vertical="center" wrapText="1"/>
    </xf>
    <xf numFmtId="166" fontId="22" fillId="0" borderId="10" xfId="0" applyNumberFormat="1" applyFont="1" applyBorder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165" fontId="22" fillId="0" borderId="10" xfId="0" applyNumberFormat="1" applyFont="1" applyBorder="1" applyAlignment="1">
      <alignment horizontal="right" vertical="center"/>
    </xf>
    <xf numFmtId="166" fontId="18" fillId="0" borderId="10" xfId="0" applyNumberFormat="1" applyFont="1" applyBorder="1" applyAlignment="1">
      <alignment horizontal="right" vertical="center"/>
    </xf>
    <xf numFmtId="165" fontId="18" fillId="0" borderId="10" xfId="0" applyNumberFormat="1" applyFont="1" applyBorder="1" applyAlignment="1">
      <alignment horizontal="right" vertical="center"/>
    </xf>
    <xf numFmtId="166" fontId="18" fillId="18" borderId="10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wrapText="1"/>
    </xf>
    <xf numFmtId="0" fontId="20" fillId="18" borderId="10" xfId="0" applyFont="1" applyFill="1" applyBorder="1" applyAlignment="1">
      <alignment horizontal="center" vertical="center" wrapText="1"/>
    </xf>
  </cellXfs>
  <cellStyles count="82">
    <cellStyle name="br" xfId="1"/>
    <cellStyle name="col" xfId="2"/>
    <cellStyle name="Normal" xfId="3"/>
    <cellStyle name="Normal 2" xfId="4"/>
    <cellStyle name="st32" xfId="5"/>
    <cellStyle name="style0" xfId="6"/>
    <cellStyle name="td" xfId="7"/>
    <cellStyle name="tr" xfId="8"/>
    <cellStyle name="xl21" xfId="9"/>
    <cellStyle name="xl22" xfId="10"/>
    <cellStyle name="xl23" xfId="11"/>
    <cellStyle name="xl24" xfId="12"/>
    <cellStyle name="xl25" xfId="13"/>
    <cellStyle name="xl26" xfId="14"/>
    <cellStyle name="xl27" xfId="15"/>
    <cellStyle name="xl28" xfId="16"/>
    <cellStyle name="xl29" xfId="17"/>
    <cellStyle name="xl30" xfId="18"/>
    <cellStyle name="xl31" xfId="19"/>
    <cellStyle name="xl32" xfId="20"/>
    <cellStyle name="xl33" xfId="21"/>
    <cellStyle name="xl34" xfId="22"/>
    <cellStyle name="xl35" xfId="23"/>
    <cellStyle name="xl36" xfId="24"/>
    <cellStyle name="xl37" xfId="25"/>
    <cellStyle name="xl38" xfId="26"/>
    <cellStyle name="xl39" xfId="27"/>
    <cellStyle name="xl40" xfId="28"/>
    <cellStyle name="xl41" xfId="29"/>
    <cellStyle name="xl41 2" xfId="30"/>
    <cellStyle name="xl42" xfId="31"/>
    <cellStyle name="xl43" xfId="32"/>
    <cellStyle name="xl44" xfId="33"/>
    <cellStyle name="xl45" xfId="34"/>
    <cellStyle name="xl46" xfId="35"/>
    <cellStyle name="xl47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Обычный 10" xfId="54"/>
    <cellStyle name="Обычный 2" xfId="55"/>
    <cellStyle name="Обычный 2 2" xfId="56"/>
    <cellStyle name="Обычный 3" xfId="57"/>
    <cellStyle name="Обычный 3 2" xfId="58"/>
    <cellStyle name="Обычный 4" xfId="59"/>
    <cellStyle name="Обычный 4 2" xfId="60"/>
    <cellStyle name="Обычный 5" xfId="61"/>
    <cellStyle name="Обычный 5 2" xfId="62"/>
    <cellStyle name="Обычный 6" xfId="63"/>
    <cellStyle name="Плохой" xfId="64" builtinId="27" customBuiltin="1"/>
    <cellStyle name="Пояснение" xfId="65" builtinId="53" customBuiltin="1"/>
    <cellStyle name="Примечание" xfId="66" builtinId="10" customBuiltin="1"/>
    <cellStyle name="Примечание 2" xfId="67"/>
    <cellStyle name="Процентный 2" xfId="68"/>
    <cellStyle name="Процентный 3" xfId="69"/>
    <cellStyle name="Процентный 4" xfId="70"/>
    <cellStyle name="Связанная ячейка" xfId="71" builtinId="24" customBuiltin="1"/>
    <cellStyle name="Стиль 1" xfId="72"/>
    <cellStyle name="Стиль 2" xfId="73"/>
    <cellStyle name="Стиль 3" xfId="74"/>
    <cellStyle name="Стиль 4" xfId="75"/>
    <cellStyle name="Стиль 5" xfId="76"/>
    <cellStyle name="Стиль 6" xfId="77"/>
    <cellStyle name="Текст предупреждения" xfId="78" builtinId="11" customBuiltin="1"/>
    <cellStyle name="Финансовый 2" xfId="79"/>
    <cellStyle name="Финансовый 2 2" xfId="80"/>
    <cellStyle name="Хороший" xfId="8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tabSelected="1" view="pageBreakPreview" zoomScaleNormal="100" zoomScaleSheetLayoutView="100" workbookViewId="0">
      <pane ySplit="6" topLeftCell="A7" activePane="bottomLeft" state="frozen"/>
      <selection pane="bottomLeft" activeCell="B18" sqref="B7:B18"/>
    </sheetView>
  </sheetViews>
  <sheetFormatPr defaultRowHeight="12.75" x14ac:dyDescent="0.2"/>
  <cols>
    <col min="1" max="1" width="43.85546875" customWidth="1"/>
    <col min="2" max="2" width="34.140625" customWidth="1"/>
    <col min="3" max="3" width="18.5703125" customWidth="1"/>
    <col min="4" max="4" width="16.42578125" customWidth="1"/>
    <col min="5" max="5" width="16.5703125" customWidth="1"/>
    <col min="6" max="6" width="13.42578125" customWidth="1"/>
    <col min="7" max="7" width="14" customWidth="1"/>
    <col min="8" max="8" width="16.5703125" customWidth="1"/>
    <col min="9" max="9" width="13.85546875" customWidth="1"/>
    <col min="10" max="10" width="13.7109375" customWidth="1"/>
    <col min="11" max="11" width="16.5703125" customWidth="1"/>
    <col min="12" max="12" width="13.5703125" customWidth="1"/>
    <col min="13" max="13" width="13.85546875" customWidth="1"/>
  </cols>
  <sheetData>
    <row r="3" spans="1:13" ht="15.75" x14ac:dyDescent="0.2">
      <c r="A3" s="26" t="s">
        <v>47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x14ac:dyDescent="0.2">
      <c r="A4" s="12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 t="s">
        <v>38</v>
      </c>
    </row>
    <row r="5" spans="1:13" ht="94.5" x14ac:dyDescent="0.2">
      <c r="A5" s="3" t="s">
        <v>7</v>
      </c>
      <c r="B5" s="3" t="s">
        <v>8</v>
      </c>
      <c r="C5" s="4" t="s">
        <v>48</v>
      </c>
      <c r="D5" s="4" t="s">
        <v>49</v>
      </c>
      <c r="E5" s="4" t="s">
        <v>45</v>
      </c>
      <c r="F5" s="5" t="s">
        <v>50</v>
      </c>
      <c r="G5" s="5" t="s">
        <v>51</v>
      </c>
      <c r="H5" s="4" t="s">
        <v>46</v>
      </c>
      <c r="I5" s="5" t="s">
        <v>52</v>
      </c>
      <c r="J5" s="5" t="s">
        <v>53</v>
      </c>
      <c r="K5" s="4" t="s">
        <v>54</v>
      </c>
      <c r="L5" s="5" t="s">
        <v>55</v>
      </c>
      <c r="M5" s="5" t="s">
        <v>56</v>
      </c>
    </row>
    <row r="6" spans="1:13" ht="15.75" x14ac:dyDescent="0.25">
      <c r="A6" s="1">
        <v>1</v>
      </c>
      <c r="B6" s="2">
        <v>2</v>
      </c>
      <c r="C6" s="1">
        <v>3</v>
      </c>
      <c r="D6" s="1">
        <v>4</v>
      </c>
      <c r="E6" s="1">
        <v>5</v>
      </c>
      <c r="F6" s="1" t="s">
        <v>32</v>
      </c>
      <c r="G6" s="1" t="s">
        <v>33</v>
      </c>
      <c r="H6" s="1">
        <v>8</v>
      </c>
      <c r="I6" s="1" t="s">
        <v>34</v>
      </c>
      <c r="J6" s="1" t="s">
        <v>35</v>
      </c>
      <c r="K6" s="1">
        <v>11</v>
      </c>
      <c r="L6" s="1" t="s">
        <v>36</v>
      </c>
      <c r="M6" s="1" t="s">
        <v>37</v>
      </c>
    </row>
    <row r="7" spans="1:13" ht="37.5" x14ac:dyDescent="0.2">
      <c r="A7" s="17" t="s">
        <v>0</v>
      </c>
      <c r="B7" s="34" t="s">
        <v>10</v>
      </c>
      <c r="C7" s="28">
        <v>50166614.799999997</v>
      </c>
      <c r="D7" s="29">
        <v>56165851.799999997</v>
      </c>
      <c r="E7" s="28">
        <v>57537575.299999997</v>
      </c>
      <c r="F7" s="30">
        <f t="shared" ref="F7:F18" si="0">E7/C7</f>
        <v>1.1469295970913309</v>
      </c>
      <c r="G7" s="30">
        <f>E7/D7</f>
        <v>1.0244227311798733</v>
      </c>
      <c r="H7" s="28">
        <v>60258463</v>
      </c>
      <c r="I7" s="30">
        <f t="shared" ref="I7:I18" si="1">H7/C7</f>
        <v>1.2011666172858848</v>
      </c>
      <c r="J7" s="30">
        <f t="shared" ref="J7:J17" si="2">H7/D7</f>
        <v>1.0728665384542428</v>
      </c>
      <c r="K7" s="28">
        <v>64072798.899999999</v>
      </c>
      <c r="L7" s="30">
        <f t="shared" ref="L7:L18" si="3">K7/C7</f>
        <v>1.2771999696499354</v>
      </c>
      <c r="M7" s="30">
        <f>K7/D7</f>
        <v>1.1407785486483089</v>
      </c>
    </row>
    <row r="8" spans="1:13" ht="14.25" customHeight="1" x14ac:dyDescent="0.2">
      <c r="A8" s="18" t="s">
        <v>1</v>
      </c>
      <c r="B8" s="35" t="s">
        <v>11</v>
      </c>
      <c r="C8" s="31">
        <v>11799034.199999999</v>
      </c>
      <c r="D8" s="31">
        <v>11969684.6</v>
      </c>
      <c r="E8" s="31">
        <v>14485001</v>
      </c>
      <c r="F8" s="32">
        <f t="shared" si="0"/>
        <v>1.2276429370803927</v>
      </c>
      <c r="G8" s="32">
        <f t="shared" ref="G8:G17" si="4">E8/D8</f>
        <v>1.2101405746313483</v>
      </c>
      <c r="H8" s="31">
        <v>14803612</v>
      </c>
      <c r="I8" s="32">
        <f t="shared" si="1"/>
        <v>1.2546460794223311</v>
      </c>
      <c r="J8" s="32">
        <f t="shared" si="2"/>
        <v>1.2367587363162436</v>
      </c>
      <c r="K8" s="31">
        <v>15270880</v>
      </c>
      <c r="L8" s="32">
        <f t="shared" si="3"/>
        <v>1.2942483038145614</v>
      </c>
      <c r="M8" s="32">
        <f t="shared" ref="M8:M17" si="5">K8/D8</f>
        <v>1.2757963564052472</v>
      </c>
    </row>
    <row r="9" spans="1:13" ht="20.25" customHeight="1" x14ac:dyDescent="0.2">
      <c r="A9" s="18" t="s">
        <v>2</v>
      </c>
      <c r="B9" s="35" t="s">
        <v>12</v>
      </c>
      <c r="C9" s="31">
        <v>14226386.1</v>
      </c>
      <c r="D9" s="31">
        <v>16215164</v>
      </c>
      <c r="E9" s="31">
        <v>17871466</v>
      </c>
      <c r="F9" s="32">
        <f t="shared" si="0"/>
        <v>1.2562196663564473</v>
      </c>
      <c r="G9" s="32">
        <f t="shared" si="4"/>
        <v>1.1021452511981995</v>
      </c>
      <c r="H9" s="31">
        <v>19329834</v>
      </c>
      <c r="I9" s="32">
        <f t="shared" si="1"/>
        <v>1.3587311537959736</v>
      </c>
      <c r="J9" s="32">
        <f t="shared" si="2"/>
        <v>1.1920837803428939</v>
      </c>
      <c r="K9" s="31">
        <v>20879124</v>
      </c>
      <c r="L9" s="32">
        <f t="shared" si="3"/>
        <v>1.4676337232264489</v>
      </c>
      <c r="M9" s="32">
        <f t="shared" si="5"/>
        <v>1.2876295299881024</v>
      </c>
    </row>
    <row r="10" spans="1:13" ht="59.25" customHeight="1" x14ac:dyDescent="0.2">
      <c r="A10" s="18" t="s">
        <v>3</v>
      </c>
      <c r="B10" s="35" t="s">
        <v>13</v>
      </c>
      <c r="C10" s="33">
        <v>7755280.5999999996</v>
      </c>
      <c r="D10" s="31">
        <v>7503900.4000000004</v>
      </c>
      <c r="E10" s="16">
        <v>7913238.5999999996</v>
      </c>
      <c r="F10" s="32">
        <f t="shared" si="0"/>
        <v>1.02036779945783</v>
      </c>
      <c r="G10" s="32">
        <f t="shared" si="4"/>
        <v>1.0545500577273119</v>
      </c>
      <c r="H10" s="31">
        <v>8208947.7999999998</v>
      </c>
      <c r="I10" s="32">
        <f t="shared" si="1"/>
        <v>1.0584978446814677</v>
      </c>
      <c r="J10" s="32">
        <f t="shared" si="2"/>
        <v>1.0939574571112376</v>
      </c>
      <c r="K10" s="31">
        <v>8516995.8000000007</v>
      </c>
      <c r="L10" s="32">
        <f t="shared" si="3"/>
        <v>1.0982189090617818</v>
      </c>
      <c r="M10" s="32">
        <f t="shared" si="5"/>
        <v>1.1350091746953359</v>
      </c>
    </row>
    <row r="11" spans="1:13" ht="58.5" customHeight="1" x14ac:dyDescent="0.2">
      <c r="A11" s="18" t="s">
        <v>4</v>
      </c>
      <c r="B11" s="35" t="s">
        <v>14</v>
      </c>
      <c r="C11" s="31">
        <v>8139677.2000000002</v>
      </c>
      <c r="D11" s="31">
        <v>8841445.8000000007</v>
      </c>
      <c r="E11" s="31">
        <v>9996122</v>
      </c>
      <c r="F11" s="32">
        <f t="shared" si="0"/>
        <v>1.2280735162323144</v>
      </c>
      <c r="G11" s="32">
        <f t="shared" si="4"/>
        <v>1.1305981200495512</v>
      </c>
      <c r="H11" s="31">
        <v>11300593</v>
      </c>
      <c r="I11" s="32">
        <f t="shared" si="1"/>
        <v>1.3883342941412959</v>
      </c>
      <c r="J11" s="32">
        <f t="shared" si="2"/>
        <v>1.2781385822667146</v>
      </c>
      <c r="K11" s="31">
        <v>12713008</v>
      </c>
      <c r="L11" s="32">
        <f t="shared" si="3"/>
        <v>1.5618565316079118</v>
      </c>
      <c r="M11" s="32">
        <f t="shared" si="5"/>
        <v>1.4378879074279909</v>
      </c>
    </row>
    <row r="12" spans="1:13" ht="18.75" customHeight="1" x14ac:dyDescent="0.2">
      <c r="A12" s="18" t="s">
        <v>43</v>
      </c>
      <c r="B12" s="35" t="s">
        <v>44</v>
      </c>
      <c r="C12" s="31">
        <v>228912.5</v>
      </c>
      <c r="D12" s="31">
        <v>327690</v>
      </c>
      <c r="E12" s="31">
        <v>331906</v>
      </c>
      <c r="F12" s="32">
        <f t="shared" si="0"/>
        <v>1.4499251897559111</v>
      </c>
      <c r="G12" s="32">
        <f t="shared" si="4"/>
        <v>1.0128658183038848</v>
      </c>
      <c r="H12" s="31">
        <v>338822</v>
      </c>
      <c r="I12" s="32">
        <f t="shared" si="1"/>
        <v>1.4801376071643095</v>
      </c>
      <c r="J12" s="32">
        <f t="shared" si="2"/>
        <v>1.0339711312520981</v>
      </c>
      <c r="K12" s="31">
        <v>348965</v>
      </c>
      <c r="L12" s="32">
        <f t="shared" si="3"/>
        <v>1.5244471140719706</v>
      </c>
      <c r="M12" s="32">
        <f t="shared" si="5"/>
        <v>1.0649241661326254</v>
      </c>
    </row>
    <row r="13" spans="1:13" ht="24" customHeight="1" x14ac:dyDescent="0.2">
      <c r="A13" s="18" t="s">
        <v>5</v>
      </c>
      <c r="B13" s="35" t="s">
        <v>15</v>
      </c>
      <c r="C13" s="31">
        <v>2328632.1</v>
      </c>
      <c r="D13" s="31">
        <v>2364565</v>
      </c>
      <c r="E13" s="31">
        <v>2375451</v>
      </c>
      <c r="F13" s="32">
        <f t="shared" si="0"/>
        <v>1.0201057522139285</v>
      </c>
      <c r="G13" s="32">
        <f t="shared" si="4"/>
        <v>1.0046038066198222</v>
      </c>
      <c r="H13" s="31">
        <v>2373380</v>
      </c>
      <c r="I13" s="32">
        <f t="shared" si="1"/>
        <v>1.0192163888834136</v>
      </c>
      <c r="J13" s="32">
        <f t="shared" si="2"/>
        <v>1.0037279584194132</v>
      </c>
      <c r="K13" s="31">
        <v>2389527</v>
      </c>
      <c r="L13" s="32">
        <f t="shared" si="3"/>
        <v>1.0261505026921169</v>
      </c>
      <c r="M13" s="32">
        <f t="shared" si="5"/>
        <v>1.0105566985893812</v>
      </c>
    </row>
    <row r="14" spans="1:13" ht="22.5" customHeight="1" x14ac:dyDescent="0.2">
      <c r="A14" s="19" t="s">
        <v>17</v>
      </c>
      <c r="B14" s="36" t="s">
        <v>16</v>
      </c>
      <c r="C14" s="31">
        <v>971399.5</v>
      </c>
      <c r="D14" s="31">
        <v>919131</v>
      </c>
      <c r="E14" s="31">
        <v>930993</v>
      </c>
      <c r="F14" s="32">
        <f t="shared" si="0"/>
        <v>0.95840382870281482</v>
      </c>
      <c r="G14" s="32">
        <f t="shared" si="4"/>
        <v>1.0129056685064479</v>
      </c>
      <c r="H14" s="31">
        <v>943780</v>
      </c>
      <c r="I14" s="32">
        <f t="shared" si="1"/>
        <v>0.97156731087467108</v>
      </c>
      <c r="J14" s="32">
        <f t="shared" si="2"/>
        <v>1.0268177223921291</v>
      </c>
      <c r="K14" s="31">
        <v>959084</v>
      </c>
      <c r="L14" s="32">
        <f t="shared" si="3"/>
        <v>0.98732190000097797</v>
      </c>
      <c r="M14" s="32">
        <f t="shared" si="5"/>
        <v>1.0434682324935183</v>
      </c>
    </row>
    <row r="15" spans="1:13" ht="19.5" customHeight="1" x14ac:dyDescent="0.2">
      <c r="A15" s="19" t="s">
        <v>19</v>
      </c>
      <c r="B15" s="36" t="s">
        <v>18</v>
      </c>
      <c r="C15" s="31">
        <v>784</v>
      </c>
      <c r="D15" s="31">
        <v>840</v>
      </c>
      <c r="E15" s="31">
        <v>840</v>
      </c>
      <c r="F15" s="32">
        <f t="shared" si="0"/>
        <v>1.0714285714285714</v>
      </c>
      <c r="G15" s="32">
        <f t="shared" si="4"/>
        <v>1</v>
      </c>
      <c r="H15" s="31">
        <v>840</v>
      </c>
      <c r="I15" s="32">
        <f t="shared" si="1"/>
        <v>1.0714285714285714</v>
      </c>
      <c r="J15" s="32">
        <f t="shared" si="2"/>
        <v>1</v>
      </c>
      <c r="K15" s="31">
        <v>840</v>
      </c>
      <c r="L15" s="32">
        <f t="shared" si="3"/>
        <v>1.0714285714285714</v>
      </c>
      <c r="M15" s="32">
        <f t="shared" si="5"/>
        <v>1</v>
      </c>
    </row>
    <row r="16" spans="1:13" ht="37.5" customHeight="1" x14ac:dyDescent="0.2">
      <c r="A16" s="19" t="s">
        <v>21</v>
      </c>
      <c r="B16" s="36" t="s">
        <v>20</v>
      </c>
      <c r="C16" s="31">
        <v>16.600000000000001</v>
      </c>
      <c r="D16" s="31">
        <v>17</v>
      </c>
      <c r="E16" s="31">
        <v>18</v>
      </c>
      <c r="F16" s="32">
        <f t="shared" si="0"/>
        <v>1.0843373493975903</v>
      </c>
      <c r="G16" s="32">
        <f t="shared" si="4"/>
        <v>1.0588235294117647</v>
      </c>
      <c r="H16" s="31">
        <v>18</v>
      </c>
      <c r="I16" s="32">
        <f t="shared" si="1"/>
        <v>1.0843373493975903</v>
      </c>
      <c r="J16" s="32">
        <f t="shared" si="2"/>
        <v>1.0588235294117647</v>
      </c>
      <c r="K16" s="31">
        <v>19</v>
      </c>
      <c r="L16" s="32">
        <f t="shared" si="3"/>
        <v>1.1445783132530118</v>
      </c>
      <c r="M16" s="32">
        <f t="shared" si="5"/>
        <v>1.1176470588235294</v>
      </c>
    </row>
    <row r="17" spans="1:13" ht="75" customHeight="1" x14ac:dyDescent="0.3">
      <c r="A17" s="19" t="s">
        <v>23</v>
      </c>
      <c r="B17" s="37" t="s">
        <v>22</v>
      </c>
      <c r="C17" s="31">
        <v>2894.2</v>
      </c>
      <c r="D17" s="31">
        <v>2894</v>
      </c>
      <c r="E17" s="31">
        <v>2894</v>
      </c>
      <c r="F17" s="32">
        <f t="shared" si="0"/>
        <v>0.99993089627530929</v>
      </c>
      <c r="G17" s="32">
        <f t="shared" si="4"/>
        <v>1</v>
      </c>
      <c r="H17" s="31">
        <v>2894</v>
      </c>
      <c r="I17" s="32">
        <f t="shared" si="1"/>
        <v>0.99993089627530929</v>
      </c>
      <c r="J17" s="32">
        <f t="shared" si="2"/>
        <v>1</v>
      </c>
      <c r="K17" s="31">
        <v>2894</v>
      </c>
      <c r="L17" s="32">
        <f t="shared" si="3"/>
        <v>0.99993089627530929</v>
      </c>
      <c r="M17" s="32">
        <f t="shared" si="5"/>
        <v>1</v>
      </c>
    </row>
    <row r="18" spans="1:13" ht="36.75" customHeight="1" x14ac:dyDescent="0.2">
      <c r="A18" s="20" t="s">
        <v>6</v>
      </c>
      <c r="B18" s="38" t="s">
        <v>9</v>
      </c>
      <c r="C18" s="31">
        <f>C7-SUM(C8:C17)</f>
        <v>4713597.7999999896</v>
      </c>
      <c r="D18" s="31">
        <f>D7-SUM(D8:D17)</f>
        <v>8020520</v>
      </c>
      <c r="E18" s="31">
        <f>E7-SUM(E8:E17)</f>
        <v>3629645.6999999955</v>
      </c>
      <c r="F18" s="32">
        <f t="shared" si="0"/>
        <v>0.7700372102176396</v>
      </c>
      <c r="G18" s="32">
        <f>E18/D18</f>
        <v>0.45254493474238522</v>
      </c>
      <c r="H18" s="31">
        <f>H7-SUM(H8:H17)</f>
        <v>2955742.200000003</v>
      </c>
      <c r="I18" s="32">
        <f t="shared" si="1"/>
        <v>0.62706712057613601</v>
      </c>
      <c r="J18" s="32">
        <f>H18/D18</f>
        <v>0.36852251474966746</v>
      </c>
      <c r="K18" s="31">
        <v>2991462.1</v>
      </c>
      <c r="L18" s="32">
        <f t="shared" si="3"/>
        <v>0.6346451748598505</v>
      </c>
      <c r="M18" s="32">
        <f>K18/D18</f>
        <v>0.37297607885772993</v>
      </c>
    </row>
    <row r="19" spans="1:13" ht="36.75" customHeight="1" x14ac:dyDescent="0.2">
      <c r="A19" s="6" t="s">
        <v>24</v>
      </c>
      <c r="B19" s="10" t="s">
        <v>30</v>
      </c>
      <c r="C19" s="21">
        <v>29020908.399999999</v>
      </c>
      <c r="D19" s="23">
        <v>26099559.100000001</v>
      </c>
      <c r="E19" s="23">
        <v>23455769.5</v>
      </c>
      <c r="F19" s="24">
        <f>E19/C19</f>
        <v>0.80823691583685919</v>
      </c>
      <c r="G19" s="24">
        <f>E19/D19</f>
        <v>0.89870366813974256</v>
      </c>
      <c r="H19" s="23">
        <v>22232099.5</v>
      </c>
      <c r="I19" s="24">
        <f>H19/C19</f>
        <v>0.76607179877250164</v>
      </c>
      <c r="J19" s="24">
        <f>H19/D19</f>
        <v>0.85181896808364088</v>
      </c>
      <c r="K19" s="23">
        <v>18331800</v>
      </c>
      <c r="L19" s="24">
        <f>K19/C19</f>
        <v>0.63167560943750478</v>
      </c>
      <c r="M19" s="24">
        <f>K19/D19</f>
        <v>0.70237968119545735</v>
      </c>
    </row>
    <row r="20" spans="1:13" ht="36" customHeight="1" x14ac:dyDescent="0.2">
      <c r="A20" s="7" t="s">
        <v>25</v>
      </c>
      <c r="B20" s="11" t="s">
        <v>39</v>
      </c>
      <c r="C20" s="22">
        <v>14670220</v>
      </c>
      <c r="D20" s="16">
        <f>13749554.3+118439.4</f>
        <v>13867993.700000001</v>
      </c>
      <c r="E20" s="16">
        <v>13046840.6</v>
      </c>
      <c r="F20" s="25">
        <f t="shared" ref="F20:F25" si="6">E20/C20</f>
        <v>0.88934185036079894</v>
      </c>
      <c r="G20" s="25">
        <f t="shared" ref="G20:G25" si="7">E20/D20</f>
        <v>0.94078789493537185</v>
      </c>
      <c r="H20" s="16">
        <v>7751267.0999999996</v>
      </c>
      <c r="I20" s="25">
        <f t="shared" ref="I20:I25" si="8">H20/C20</f>
        <v>0.52836747506172366</v>
      </c>
      <c r="J20" s="25">
        <f t="shared" ref="J20:J25" si="9">H20/D20</f>
        <v>0.5589321186380406</v>
      </c>
      <c r="K20" s="16">
        <v>6571091.5999999996</v>
      </c>
      <c r="L20" s="25">
        <f t="shared" ref="L20:L25" si="10">K20/C20</f>
        <v>0.44792045381732515</v>
      </c>
      <c r="M20" s="25">
        <f t="shared" ref="M20:M25" si="11">K20/D20</f>
        <v>0.47383145263470944</v>
      </c>
    </row>
    <row r="21" spans="1:13" ht="55.5" customHeight="1" x14ac:dyDescent="0.2">
      <c r="A21" s="7" t="s">
        <v>26</v>
      </c>
      <c r="B21" s="11" t="s">
        <v>40</v>
      </c>
      <c r="C21" s="22">
        <v>11275608.1</v>
      </c>
      <c r="D21" s="16">
        <f>9199013.6-17498.4</f>
        <v>9181515.1999999993</v>
      </c>
      <c r="E21" s="16">
        <v>7404763</v>
      </c>
      <c r="F21" s="25">
        <f t="shared" si="6"/>
        <v>0.65670631103257304</v>
      </c>
      <c r="G21" s="25">
        <f t="shared" si="7"/>
        <v>0.80648594907298099</v>
      </c>
      <c r="H21" s="16">
        <v>11463756.199999999</v>
      </c>
      <c r="I21" s="25">
        <f t="shared" si="8"/>
        <v>1.0166862929547897</v>
      </c>
      <c r="J21" s="25">
        <f t="shared" si="9"/>
        <v>1.2485691032782911</v>
      </c>
      <c r="K21" s="16">
        <v>8886223.6999999993</v>
      </c>
      <c r="L21" s="25">
        <f t="shared" si="10"/>
        <v>0.78809263511029615</v>
      </c>
      <c r="M21" s="25">
        <f t="shared" si="11"/>
        <v>0.96783847833743175</v>
      </c>
    </row>
    <row r="22" spans="1:13" ht="40.5" customHeight="1" x14ac:dyDescent="0.2">
      <c r="A22" s="7" t="s">
        <v>27</v>
      </c>
      <c r="B22" s="11" t="s">
        <v>41</v>
      </c>
      <c r="C22" s="22">
        <v>1726004.6</v>
      </c>
      <c r="D22" s="16">
        <f>1702989.3+278452.2</f>
        <v>1981441.5</v>
      </c>
      <c r="E22" s="16">
        <v>2040383.8</v>
      </c>
      <c r="F22" s="25">
        <f t="shared" si="6"/>
        <v>1.1821427358884211</v>
      </c>
      <c r="G22" s="25">
        <f t="shared" si="7"/>
        <v>1.0297471815342518</v>
      </c>
      <c r="H22" s="16">
        <v>2058263.5</v>
      </c>
      <c r="I22" s="25">
        <f t="shared" si="8"/>
        <v>1.1925017465190997</v>
      </c>
      <c r="J22" s="25">
        <f t="shared" si="9"/>
        <v>1.0387707636082115</v>
      </c>
      <c r="K22" s="16">
        <v>2118437.2999999998</v>
      </c>
      <c r="L22" s="25">
        <f t="shared" si="10"/>
        <v>1.2273648054008661</v>
      </c>
      <c r="M22" s="25">
        <f t="shared" si="11"/>
        <v>1.0691394623560675</v>
      </c>
    </row>
    <row r="23" spans="1:13" ht="19.5" customHeight="1" x14ac:dyDescent="0.2">
      <c r="A23" s="7" t="s">
        <v>28</v>
      </c>
      <c r="B23" s="11" t="s">
        <v>42</v>
      </c>
      <c r="C23" s="22">
        <v>774386.1</v>
      </c>
      <c r="D23" s="16">
        <f>771412+143426.9</f>
        <v>914838.9</v>
      </c>
      <c r="E23" s="16">
        <v>763025.7</v>
      </c>
      <c r="F23" s="25">
        <f t="shared" si="6"/>
        <v>0.98532979866245018</v>
      </c>
      <c r="G23" s="25">
        <f t="shared" si="7"/>
        <v>0.83405471717479429</v>
      </c>
      <c r="H23" s="16">
        <v>759809.9</v>
      </c>
      <c r="I23" s="25">
        <f t="shared" si="8"/>
        <v>0.98117708982637997</v>
      </c>
      <c r="J23" s="25">
        <f t="shared" si="9"/>
        <v>0.83053956275798946</v>
      </c>
      <c r="K23" s="16">
        <v>756047.4</v>
      </c>
      <c r="L23" s="25">
        <f t="shared" si="10"/>
        <v>0.97631840240934087</v>
      </c>
      <c r="M23" s="25">
        <f t="shared" si="11"/>
        <v>0.82642681678708674</v>
      </c>
    </row>
    <row r="24" spans="1:13" ht="20.25" customHeight="1" x14ac:dyDescent="0.2">
      <c r="A24" s="7" t="s">
        <v>29</v>
      </c>
      <c r="B24" s="15" t="s">
        <v>9</v>
      </c>
      <c r="C24" s="16">
        <f>C19-C20-C21-C22-C23</f>
        <v>574689.59999999881</v>
      </c>
      <c r="D24" s="16">
        <f>D19-D20-D21-D22-D23</f>
        <v>153769.80000000109</v>
      </c>
      <c r="E24" s="16">
        <f>E19-E20-E21-E22-E23</f>
        <v>200756.40000000037</v>
      </c>
      <c r="F24" s="25">
        <f t="shared" si="6"/>
        <v>0.34933014274140473</v>
      </c>
      <c r="G24" s="25">
        <f t="shared" si="7"/>
        <v>1.3055645516869954</v>
      </c>
      <c r="H24" s="16">
        <f>H19-H20-H21-H22-H23</f>
        <v>199002.80000000109</v>
      </c>
      <c r="I24" s="25">
        <f t="shared" si="8"/>
        <v>0.34627875639301897</v>
      </c>
      <c r="J24" s="25">
        <f t="shared" si="9"/>
        <v>1.2941604918521041</v>
      </c>
      <c r="K24" s="16">
        <f>K19-K20-K21-K22-K23</f>
        <v>1.280568540096283E-9</v>
      </c>
      <c r="L24" s="25">
        <f t="shared" si="10"/>
        <v>2.2282786048264761E-15</v>
      </c>
      <c r="M24" s="25">
        <f t="shared" si="11"/>
        <v>8.3278286119658987E-15</v>
      </c>
    </row>
    <row r="25" spans="1:13" ht="18.75" x14ac:dyDescent="0.2">
      <c r="A25" s="27" t="s">
        <v>31</v>
      </c>
      <c r="B25" s="27"/>
      <c r="C25" s="14">
        <v>79187523.200000003</v>
      </c>
      <c r="D25" s="14">
        <v>82265410.900000006</v>
      </c>
      <c r="E25" s="14">
        <v>80993344.799999997</v>
      </c>
      <c r="F25" s="24">
        <f t="shared" si="6"/>
        <v>1.0228043702723106</v>
      </c>
      <c r="G25" s="24">
        <f t="shared" si="7"/>
        <v>0.98453704800008468</v>
      </c>
      <c r="H25" s="14">
        <v>82490562.5</v>
      </c>
      <c r="I25" s="24">
        <f t="shared" si="8"/>
        <v>1.041711612720323</v>
      </c>
      <c r="J25" s="24">
        <f t="shared" si="9"/>
        <v>1.0027368926689455</v>
      </c>
      <c r="K25" s="14">
        <v>82404598.900000006</v>
      </c>
      <c r="L25" s="24">
        <f t="shared" si="10"/>
        <v>1.0406260427147696</v>
      </c>
      <c r="M25" s="24">
        <f t="shared" si="11"/>
        <v>1.0016919383064797</v>
      </c>
    </row>
    <row r="26" spans="1:13" x14ac:dyDescent="0.2">
      <c r="D26" s="13"/>
    </row>
    <row r="28" spans="1:13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</sheetData>
  <mergeCells count="2">
    <mergeCell ref="A3:M3"/>
    <mergeCell ref="A25:B2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Самарина</dc:creator>
  <cp:lastModifiedBy>Скалова Елена Александровна</cp:lastModifiedBy>
  <cp:lastPrinted>2024-10-30T07:12:42Z</cp:lastPrinted>
  <dcterms:created xsi:type="dcterms:W3CDTF">2014-03-24T07:39:29Z</dcterms:created>
  <dcterms:modified xsi:type="dcterms:W3CDTF">2025-10-30T14:12:26Z</dcterms:modified>
</cp:coreProperties>
</file>